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Y:\DeansOffice\Grants\Team Awesome\General Grant Resources\Tuition and Fees\"/>
    </mc:Choice>
  </mc:AlternateContent>
  <xr:revisionPtr revIDLastSave="0" documentId="8_{728CCD75-A2F6-4F87-B66D-D9C97562FD8D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FY2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B22" i="1" s="1"/>
  <c r="C3" i="1"/>
  <c r="C22" i="1" s="1"/>
  <c r="D3" i="1"/>
  <c r="D22" i="1" s="1"/>
  <c r="E3" i="1"/>
  <c r="E22" i="1" s="1"/>
  <c r="F3" i="1"/>
  <c r="F22" i="1" s="1"/>
  <c r="G3" i="1"/>
  <c r="G22" i="1" s="1"/>
  <c r="C5" i="1"/>
  <c r="D5" i="1" s="1"/>
  <c r="E5" i="1" s="1"/>
  <c r="F5" i="1" s="1"/>
  <c r="G5" i="1" s="1"/>
  <c r="C8" i="1"/>
  <c r="D8" i="1" s="1"/>
  <c r="E8" i="1" s="1"/>
  <c r="F8" i="1" s="1"/>
  <c r="G8" i="1" s="1"/>
  <c r="C11" i="1"/>
  <c r="D11" i="1" s="1"/>
  <c r="E11" i="1" s="1"/>
  <c r="F11" i="1" s="1"/>
  <c r="G11" i="1" s="1"/>
  <c r="D13" i="1"/>
  <c r="E13" i="1"/>
  <c r="F13" i="1"/>
  <c r="G13" i="1" s="1"/>
  <c r="C15" i="1"/>
  <c r="D15" i="1"/>
  <c r="E15" i="1" s="1"/>
  <c r="F15" i="1" s="1"/>
  <c r="G15" i="1" s="1"/>
  <c r="C25" i="1"/>
  <c r="D25" i="1" s="1"/>
  <c r="E25" i="1" s="1"/>
  <c r="F25" i="1" s="1"/>
  <c r="G25" i="1" s="1"/>
  <c r="C26" i="1"/>
  <c r="D26" i="1" s="1"/>
  <c r="E26" i="1" s="1"/>
  <c r="F26" i="1" s="1"/>
  <c r="G26" i="1" s="1"/>
  <c r="C27" i="1"/>
  <c r="D27" i="1"/>
  <c r="E27" i="1" s="1"/>
  <c r="F27" i="1" s="1"/>
  <c r="G27" i="1" s="1"/>
  <c r="C28" i="1"/>
  <c r="D28" i="1" s="1"/>
  <c r="E28" i="1" s="1"/>
  <c r="F28" i="1" s="1"/>
  <c r="G28" i="1" s="1"/>
  <c r="D29" i="1"/>
  <c r="E29" i="1"/>
  <c r="F29" i="1"/>
  <c r="G29" i="1" s="1"/>
  <c r="C32" i="1"/>
  <c r="D32" i="1" s="1"/>
  <c r="E32" i="1" s="1"/>
  <c r="F32" i="1" s="1"/>
  <c r="G32" i="1" s="1"/>
  <c r="C33" i="1"/>
  <c r="D33" i="1" s="1"/>
  <c r="E33" i="1" s="1"/>
  <c r="F33" i="1" s="1"/>
  <c r="G33" i="1" s="1"/>
  <c r="C34" i="1"/>
  <c r="D34" i="1"/>
  <c r="E34" i="1" s="1"/>
  <c r="F34" i="1" s="1"/>
  <c r="G34" i="1" s="1"/>
  <c r="C35" i="1"/>
  <c r="D35" i="1" s="1"/>
  <c r="E35" i="1" s="1"/>
  <c r="F35" i="1" s="1"/>
  <c r="G35" i="1" s="1"/>
  <c r="D36" i="1"/>
  <c r="E36" i="1"/>
  <c r="F36" i="1"/>
  <c r="G36" i="1"/>
</calcChain>
</file>

<file path=xl/sharedStrings.xml><?xml version="1.0" encoding="utf-8"?>
<sst xmlns="http://schemas.openxmlformats.org/spreadsheetml/2006/main" count="54" uniqueCount="36">
  <si>
    <t>2026, (FY27)</t>
  </si>
  <si>
    <t>2025, (FY26)</t>
  </si>
  <si>
    <t>Summer</t>
  </si>
  <si>
    <t>Yr 4</t>
  </si>
  <si>
    <t>Yr 3</t>
  </si>
  <si>
    <t>Yr 2</t>
  </si>
  <si>
    <t>Yr 1</t>
  </si>
  <si>
    <t>In-State:</t>
  </si>
  <si>
    <t>Out-of-State:</t>
  </si>
  <si>
    <t>MEDICAL</t>
  </si>
  <si>
    <t>Yr5</t>
  </si>
  <si>
    <t>Yr4</t>
  </si>
  <si>
    <t>Yr3</t>
  </si>
  <si>
    <t>Yr2</t>
  </si>
  <si>
    <t>Yr1</t>
  </si>
  <si>
    <t>Year</t>
  </si>
  <si>
    <t>(BOV Approved)</t>
  </si>
  <si>
    <t xml:space="preserve">              Health Insurance is the same for both Graduate and Medical students.</t>
  </si>
  <si>
    <t xml:space="preserve">Note:  Graduate LOW (research only) tuition &amp; fees are the same for both In- and Out-of-State students.   </t>
  </si>
  <si>
    <t>health</t>
  </si>
  <si>
    <t>Health (PROJECTED FY26)</t>
  </si>
  <si>
    <t>Low</t>
  </si>
  <si>
    <t>BOTH In- &amp; Out-of-State</t>
  </si>
  <si>
    <t>High</t>
  </si>
  <si>
    <t>In-State</t>
  </si>
  <si>
    <t>tuition</t>
  </si>
  <si>
    <t>estimated</t>
  </si>
  <si>
    <t>Escalation Factors</t>
  </si>
  <si>
    <t>Calculated cells - do not amend</t>
  </si>
  <si>
    <t>Out-of-State</t>
  </si>
  <si>
    <t>FY</t>
  </si>
  <si>
    <t>Changeable cells</t>
  </si>
  <si>
    <t>Be aware of the formula in B3; only change value in S4.</t>
  </si>
  <si>
    <t>GRADUATE</t>
  </si>
  <si>
    <t>Last updated 2/19/25</t>
  </si>
  <si>
    <t>To protect the integrity of the table, do not change the blue cells.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</si>
</sst>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u/>
      <sz val="9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41" fontId="0" fillId="0" borderId="0" xfId="0" applyNumberFormat="1"/>
    <xf numFmtId="41" fontId="3" fillId="0" borderId="0" xfId="0" applyNumberFormat="1" applyFont="1"/>
    <xf numFmtId="41" fontId="4" fillId="0" borderId="0" xfId="0" applyNumberFormat="1" applyFont="1"/>
    <xf numFmtId="41" fontId="0" fillId="2" borderId="0" xfId="0" applyNumberFormat="1" applyFill="1"/>
    <xf numFmtId="41" fontId="2" fillId="3" borderId="0" xfId="0" applyNumberFormat="1" applyFont="1" applyFill="1"/>
    <xf numFmtId="0" fontId="5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5" fillId="0" borderId="0" xfId="0" applyFont="1"/>
    <xf numFmtId="41" fontId="0" fillId="0" borderId="0" xfId="0" applyNumberFormat="1" applyBorder="1"/>
    <xf numFmtId="0" fontId="6" fillId="0" borderId="0" xfId="0" applyFont="1"/>
    <xf numFmtId="0" fontId="5" fillId="2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164" fontId="0" fillId="0" borderId="0" xfId="0" applyNumberFormat="1"/>
    <xf numFmtId="41" fontId="7" fillId="0" borderId="0" xfId="0" applyNumberFormat="1" applyFont="1" applyBorder="1"/>
    <xf numFmtId="41" fontId="8" fillId="0" borderId="0" xfId="0" applyNumberFormat="1" applyFont="1"/>
    <xf numFmtId="164" fontId="8" fillId="3" borderId="0" xfId="0" applyNumberFormat="1" applyFont="1" applyFill="1"/>
    <xf numFmtId="41" fontId="0" fillId="3" borderId="1" xfId="0" applyNumberFormat="1" applyFill="1" applyBorder="1"/>
    <xf numFmtId="41" fontId="9" fillId="3" borderId="0" xfId="0" applyNumberFormat="1" applyFont="1" applyFill="1" applyBorder="1"/>
    <xf numFmtId="41" fontId="1" fillId="3" borderId="1" xfId="0" applyNumberFormat="1" applyFont="1" applyFill="1" applyBorder="1"/>
    <xf numFmtId="0" fontId="10" fillId="0" borderId="0" xfId="0" applyFont="1"/>
    <xf numFmtId="41" fontId="3" fillId="2" borderId="0" xfId="0" applyNumberFormat="1" applyFont="1" applyFill="1"/>
    <xf numFmtId="41" fontId="3" fillId="3" borderId="0" xfId="0" applyNumberFormat="1" applyFont="1" applyFill="1"/>
    <xf numFmtId="41" fontId="11" fillId="0" borderId="0" xfId="0" applyNumberFormat="1" applyFont="1"/>
    <xf numFmtId="0" fontId="1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390525</xdr:colOff>
      <xdr:row>1</xdr:row>
      <xdr:rowOff>133350</xdr:rowOff>
    </xdr:from>
    <xdr:to>
      <xdr:col>17</xdr:col>
      <xdr:colOff>600075</xdr:colOff>
      <xdr:row>3</xdr:row>
      <xdr:rowOff>114300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8924925" y="323850"/>
          <a:ext cx="2038350" cy="3619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53"/>
  <sheetViews>
    <sheetView tabSelected="1" zoomScale="93" zoomScaleNormal="93" workbookViewId="0">
      <selection activeCell="R29" sqref="R29"/>
    </sheetView>
  </sheetViews>
  <sheetFormatPr defaultRowHeight="14.5" x14ac:dyDescent="0.35"/>
  <cols>
    <col min="1" max="1" width="23.1796875" customWidth="1"/>
    <col min="10" max="10" width="11.453125" bestFit="1" customWidth="1"/>
    <col min="19" max="19" width="4.1796875" customWidth="1"/>
  </cols>
  <sheetData>
    <row r="1" spans="1:29" ht="18.5" x14ac:dyDescent="0.45">
      <c r="B1" s="13" t="s">
        <v>16</v>
      </c>
      <c r="I1" s="24" t="s">
        <v>35</v>
      </c>
      <c r="J1" s="2"/>
      <c r="K1" s="2"/>
      <c r="L1" s="2"/>
      <c r="R1" s="25" t="s">
        <v>34</v>
      </c>
    </row>
    <row r="2" spans="1:29" ht="18.5" x14ac:dyDescent="0.45">
      <c r="A2" s="10" t="s">
        <v>33</v>
      </c>
      <c r="B2" s="7" t="s">
        <v>15</v>
      </c>
      <c r="C2" s="12" t="s">
        <v>14</v>
      </c>
      <c r="D2" s="12" t="s">
        <v>13</v>
      </c>
      <c r="E2" s="12" t="s">
        <v>12</v>
      </c>
      <c r="F2" s="12" t="s">
        <v>11</v>
      </c>
      <c r="G2" s="12" t="s">
        <v>10</v>
      </c>
      <c r="I2" s="24" t="s">
        <v>32</v>
      </c>
      <c r="J2" s="2"/>
      <c r="K2" s="2"/>
      <c r="L2" s="2"/>
    </row>
    <row r="3" spans="1:29" ht="18.5" x14ac:dyDescent="0.45">
      <c r="B3" s="11" t="str">
        <f>CONCATENATE($S$3,$S$4)</f>
        <v>FY26</v>
      </c>
      <c r="C3" s="11" t="str">
        <f>CONCATENATE($S$3,($S$4+1))</f>
        <v>FY27</v>
      </c>
      <c r="D3" s="11" t="str">
        <f>CONCATENATE($S$3,($S$4+2))</f>
        <v>FY28</v>
      </c>
      <c r="E3" s="11" t="str">
        <f>CONCATENATE($S$3,($S$4+3))</f>
        <v>FY29</v>
      </c>
      <c r="F3" s="11" t="str">
        <f>CONCATENATE($S$3,($S$4+4))</f>
        <v>FY30</v>
      </c>
      <c r="G3" s="11" t="str">
        <f>CONCATENATE($S$3,($S$4+5))</f>
        <v>FY31</v>
      </c>
      <c r="I3" s="23" t="s">
        <v>31</v>
      </c>
      <c r="J3" s="23"/>
      <c r="K3" s="23"/>
      <c r="L3" s="23"/>
      <c r="S3" t="s">
        <v>30</v>
      </c>
    </row>
    <row r="4" spans="1:29" ht="19" thickBot="1" x14ac:dyDescent="0.5">
      <c r="A4" s="8" t="s">
        <v>29</v>
      </c>
      <c r="B4" s="1"/>
      <c r="C4" s="1"/>
      <c r="D4" s="1"/>
      <c r="E4" s="1"/>
      <c r="F4" s="1"/>
      <c r="G4" s="1"/>
      <c r="H4" s="1"/>
      <c r="I4" s="22" t="s">
        <v>28</v>
      </c>
      <c r="J4" s="22"/>
      <c r="K4" s="22"/>
      <c r="L4" s="22"/>
      <c r="M4" s="21" t="s">
        <v>27</v>
      </c>
      <c r="Q4" s="1"/>
      <c r="R4" s="1"/>
      <c r="S4" s="1">
        <v>26</v>
      </c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15.5" thickTop="1" thickBot="1" x14ac:dyDescent="0.4">
      <c r="A5" t="s">
        <v>23</v>
      </c>
      <c r="B5" s="5">
        <v>38344</v>
      </c>
      <c r="C5" s="4">
        <f>+B5*(1+$M$5)</f>
        <v>39686.039999999994</v>
      </c>
      <c r="D5" s="4">
        <f>+C5*(1+$M$5)</f>
        <v>41075.051399999989</v>
      </c>
      <c r="E5" s="4">
        <f>+D5*(1+$M$5)</f>
        <v>42512.678198999987</v>
      </c>
      <c r="F5" s="4">
        <f>+E5*(1+$M$5)</f>
        <v>44000.621935964984</v>
      </c>
      <c r="G5" s="4">
        <f>+F5*(1+$M$5)</f>
        <v>45540.643703723756</v>
      </c>
      <c r="H5" s="1"/>
      <c r="I5" s="1"/>
      <c r="J5" s="20" t="s">
        <v>26</v>
      </c>
      <c r="K5" s="1"/>
      <c r="L5" s="1"/>
      <c r="M5" s="17">
        <v>3.5000000000000003E-2</v>
      </c>
      <c r="N5" s="16" t="s">
        <v>25</v>
      </c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ht="15" thickTop="1" x14ac:dyDescent="0.3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x14ac:dyDescent="0.35">
      <c r="A7" s="8" t="s">
        <v>24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x14ac:dyDescent="0.35">
      <c r="A8" t="s">
        <v>23</v>
      </c>
      <c r="B8" s="5">
        <v>24038</v>
      </c>
      <c r="C8" s="4">
        <f>+B8*(1+$M$5)</f>
        <v>24879.329999999998</v>
      </c>
      <c r="D8" s="4">
        <f>+C8*(1+$M$5)</f>
        <v>25750.106549999997</v>
      </c>
      <c r="E8" s="4">
        <f>+D8*(1+$M$5)</f>
        <v>26651.360279249995</v>
      </c>
      <c r="F8" s="4">
        <f>+E8*(1+$M$5)</f>
        <v>27584.157889023743</v>
      </c>
      <c r="G8" s="4">
        <f>+F8*(1+$M$5)</f>
        <v>28549.603415139572</v>
      </c>
      <c r="H8" s="1"/>
      <c r="I8" s="1"/>
      <c r="J8" s="1"/>
      <c r="K8" s="1"/>
      <c r="L8" s="1"/>
      <c r="M8" s="1"/>
      <c r="N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x14ac:dyDescent="0.35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x14ac:dyDescent="0.35">
      <c r="A10" s="8" t="s">
        <v>22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 x14ac:dyDescent="0.35">
      <c r="A11" t="s">
        <v>21</v>
      </c>
      <c r="B11" s="5">
        <v>5882</v>
      </c>
      <c r="C11" s="4">
        <f>+B11*(1+$M$5)</f>
        <v>6087.87</v>
      </c>
      <c r="D11" s="4">
        <f>+C11*(1+$M$5)</f>
        <v>6300.9454499999993</v>
      </c>
      <c r="E11" s="4">
        <f>+D11*(1+$M$5)</f>
        <v>6521.4785407499985</v>
      </c>
      <c r="F11" s="4">
        <f>+E11*(1+$M$5)</f>
        <v>6749.7302896762476</v>
      </c>
      <c r="G11" s="4">
        <f>+F11*(1+$M$5)</f>
        <v>6985.9708498149157</v>
      </c>
      <c r="H11" s="1"/>
      <c r="I11" s="1"/>
      <c r="J11" s="1"/>
      <c r="K11" s="1"/>
      <c r="L11" s="1"/>
      <c r="M11" s="1"/>
      <c r="N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x14ac:dyDescent="0.35">
      <c r="C12" s="1"/>
      <c r="D12" s="1"/>
      <c r="E12" s="1"/>
      <c r="F12" s="1"/>
      <c r="G12" s="1"/>
      <c r="H12" s="1"/>
      <c r="I12" s="1"/>
      <c r="J12" s="1"/>
      <c r="K12" s="1"/>
      <c r="L12" s="1"/>
      <c r="M12" s="14"/>
      <c r="N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x14ac:dyDescent="0.35">
      <c r="A13" t="s">
        <v>2</v>
      </c>
      <c r="B13" s="5">
        <v>3091</v>
      </c>
      <c r="C13" s="19">
        <v>3208</v>
      </c>
      <c r="D13" s="4">
        <f>+C13*(1+$M$5)</f>
        <v>3320.2799999999997</v>
      </c>
      <c r="E13" s="4">
        <f>+D13*(1+$M$5)</f>
        <v>3436.4897999999994</v>
      </c>
      <c r="F13" s="4">
        <f>+E13*(1+$M$5)</f>
        <v>3556.7669429999992</v>
      </c>
      <c r="G13" s="4">
        <f>+F13*(1+$M$5)</f>
        <v>3681.2537860049988</v>
      </c>
      <c r="H13" s="1"/>
      <c r="I13" s="1"/>
      <c r="J13" s="1"/>
      <c r="K13" s="1"/>
      <c r="L13" s="1"/>
      <c r="M13" s="14"/>
      <c r="N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18" thickBot="1" x14ac:dyDescent="0.4">
      <c r="B14" s="3" t="s">
        <v>1</v>
      </c>
      <c r="C14" s="3" t="s">
        <v>0</v>
      </c>
      <c r="D14" s="1"/>
      <c r="E14" s="1"/>
      <c r="F14" s="1"/>
      <c r="G14" s="1"/>
      <c r="H14" s="1"/>
      <c r="I14" s="1"/>
      <c r="K14" s="1"/>
      <c r="L14" s="1"/>
      <c r="M14" s="14"/>
      <c r="N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15.5" thickTop="1" thickBot="1" x14ac:dyDescent="0.4">
      <c r="A15" t="s">
        <v>20</v>
      </c>
      <c r="B15" s="18">
        <v>4265</v>
      </c>
      <c r="C15" s="4">
        <f>+B15*(1+$M$15)</f>
        <v>4691.5</v>
      </c>
      <c r="D15" s="4">
        <f>+C15*(1+$M$15)</f>
        <v>5160.6500000000005</v>
      </c>
      <c r="E15" s="4">
        <f>+D15*(1+$M$15)</f>
        <v>5676.7150000000011</v>
      </c>
      <c r="F15" s="4">
        <f>+E15*(1+$M$15)</f>
        <v>6244.3865000000014</v>
      </c>
      <c r="G15" s="4">
        <f>+F15*(1+$M$15)</f>
        <v>6868.8251500000024</v>
      </c>
      <c r="H15" s="1"/>
      <c r="I15" s="1"/>
      <c r="J15" s="1"/>
      <c r="K15" s="1"/>
      <c r="L15" s="1"/>
      <c r="M15" s="17">
        <v>0.1</v>
      </c>
      <c r="N15" s="16" t="s">
        <v>19</v>
      </c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ht="15" thickTop="1" x14ac:dyDescent="0.3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x14ac:dyDescent="0.35">
      <c r="A17" t="s">
        <v>18</v>
      </c>
      <c r="B17" s="1"/>
      <c r="C17" s="1"/>
      <c r="D17" s="1"/>
      <c r="E17" s="1"/>
      <c r="F17" s="1"/>
      <c r="G17" s="1"/>
      <c r="H17" s="1"/>
      <c r="I17" s="1"/>
      <c r="J17" s="15"/>
      <c r="K17" s="1"/>
      <c r="L17" s="1"/>
      <c r="M17" s="1"/>
      <c r="N17" s="1"/>
      <c r="O17" s="14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x14ac:dyDescent="0.35">
      <c r="A18" t="s">
        <v>17</v>
      </c>
      <c r="B18" s="1"/>
      <c r="C18" s="1"/>
      <c r="D18" s="1"/>
      <c r="E18" s="1"/>
      <c r="F18" s="1"/>
      <c r="G18" s="1"/>
      <c r="H18" s="1"/>
      <c r="I18" s="1"/>
      <c r="J18" s="9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x14ac:dyDescent="0.35">
      <c r="B19" s="1"/>
      <c r="C19" s="1"/>
      <c r="D19" s="1"/>
      <c r="E19" s="1"/>
      <c r="F19" s="1"/>
      <c r="G19" s="1"/>
      <c r="H19" s="1"/>
      <c r="I19" s="1"/>
      <c r="J19" s="9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x14ac:dyDescent="0.35">
      <c r="B20" s="13" t="s">
        <v>16</v>
      </c>
      <c r="H20" s="1"/>
      <c r="I20" s="1"/>
      <c r="J20" s="9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x14ac:dyDescent="0.35">
      <c r="B21" s="7" t="s">
        <v>15</v>
      </c>
      <c r="C21" s="12" t="s">
        <v>14</v>
      </c>
      <c r="D21" s="12" t="s">
        <v>13</v>
      </c>
      <c r="E21" s="12" t="s">
        <v>12</v>
      </c>
      <c r="F21" s="12" t="s">
        <v>11</v>
      </c>
      <c r="G21" s="12" t="s">
        <v>10</v>
      </c>
      <c r="H21" s="1"/>
      <c r="I21" s="1"/>
      <c r="J21" s="9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 x14ac:dyDescent="0.35">
      <c r="B22" s="11" t="str">
        <f t="shared" ref="B22:G22" si="0">+B3</f>
        <v>FY26</v>
      </c>
      <c r="C22" s="11" t="str">
        <f t="shared" si="0"/>
        <v>FY27</v>
      </c>
      <c r="D22" s="11" t="str">
        <f t="shared" si="0"/>
        <v>FY28</v>
      </c>
      <c r="E22" s="11" t="str">
        <f t="shared" si="0"/>
        <v>FY29</v>
      </c>
      <c r="F22" s="11" t="str">
        <f t="shared" si="0"/>
        <v>FY30</v>
      </c>
      <c r="G22" s="11" t="str">
        <f t="shared" si="0"/>
        <v>FY31</v>
      </c>
      <c r="H22" s="1"/>
      <c r="I22" s="1"/>
      <c r="J22" s="9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ht="18.5" x14ac:dyDescent="0.45">
      <c r="A23" s="10" t="s">
        <v>9</v>
      </c>
      <c r="B23" s="7"/>
      <c r="C23" s="6"/>
      <c r="D23" s="6"/>
      <c r="E23" s="6"/>
      <c r="F23" s="6"/>
      <c r="G23" s="6"/>
      <c r="H23" s="1"/>
      <c r="I23" s="1"/>
      <c r="J23" s="9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ht="15.75" customHeight="1" x14ac:dyDescent="0.35">
      <c r="A24" s="8" t="s">
        <v>8</v>
      </c>
      <c r="B24" s="7"/>
      <c r="C24" s="6"/>
      <c r="D24" s="6"/>
      <c r="E24" s="6"/>
      <c r="F24" s="6"/>
      <c r="G24" s="6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 x14ac:dyDescent="0.35">
      <c r="A25" t="s">
        <v>6</v>
      </c>
      <c r="B25" s="5">
        <v>69002</v>
      </c>
      <c r="C25" s="4">
        <f t="shared" ref="C25:G28" si="1">+B25*(1+$M$5)</f>
        <v>71417.069999999992</v>
      </c>
      <c r="D25" s="4">
        <f t="shared" si="1"/>
        <v>73916.667449999994</v>
      </c>
      <c r="E25" s="4">
        <f t="shared" si="1"/>
        <v>76503.750810749989</v>
      </c>
      <c r="F25" s="4">
        <f t="shared" si="1"/>
        <v>79181.382089126229</v>
      </c>
      <c r="G25" s="4">
        <f t="shared" si="1"/>
        <v>81952.730462245643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 x14ac:dyDescent="0.35">
      <c r="A26" t="s">
        <v>5</v>
      </c>
      <c r="B26" s="5">
        <v>67172</v>
      </c>
      <c r="C26" s="4">
        <f t="shared" si="1"/>
        <v>69523.01999999999</v>
      </c>
      <c r="D26" s="4">
        <f t="shared" si="1"/>
        <v>71956.325699999987</v>
      </c>
      <c r="E26" s="4">
        <f t="shared" si="1"/>
        <v>74474.797099499978</v>
      </c>
      <c r="F26" s="4">
        <f t="shared" si="1"/>
        <v>77081.414997982472</v>
      </c>
      <c r="G26" s="4">
        <f t="shared" si="1"/>
        <v>79779.26452291185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 x14ac:dyDescent="0.35">
      <c r="A27" t="s">
        <v>4</v>
      </c>
      <c r="B27" s="5">
        <v>64826</v>
      </c>
      <c r="C27" s="4">
        <f t="shared" si="1"/>
        <v>67094.909999999989</v>
      </c>
      <c r="D27" s="4">
        <f t="shared" si="1"/>
        <v>69443.231849999982</v>
      </c>
      <c r="E27" s="4">
        <f t="shared" si="1"/>
        <v>71873.744964749974</v>
      </c>
      <c r="F27" s="4">
        <f t="shared" si="1"/>
        <v>74389.326038516214</v>
      </c>
      <c r="G27" s="4">
        <f t="shared" si="1"/>
        <v>76992.952449864271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 x14ac:dyDescent="0.35">
      <c r="A28" t="s">
        <v>3</v>
      </c>
      <c r="B28" s="5">
        <v>63948</v>
      </c>
      <c r="C28" s="4">
        <f t="shared" si="1"/>
        <v>66186.179999999993</v>
      </c>
      <c r="D28" s="4">
        <f t="shared" si="1"/>
        <v>68502.696299999981</v>
      </c>
      <c r="E28" s="4">
        <f t="shared" si="1"/>
        <v>70900.290670499977</v>
      </c>
      <c r="F28" s="4">
        <f t="shared" si="1"/>
        <v>73381.800843967474</v>
      </c>
      <c r="G28" s="4">
        <f t="shared" si="1"/>
        <v>75950.163873506332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x14ac:dyDescent="0.35">
      <c r="A29" t="s">
        <v>2</v>
      </c>
      <c r="B29" s="5">
        <v>535</v>
      </c>
      <c r="C29" s="5">
        <v>553</v>
      </c>
      <c r="D29" s="4">
        <f>+C29*(1+$M$5)</f>
        <v>572.3549999999999</v>
      </c>
      <c r="E29" s="4">
        <f>+D29*(1+$M$5)</f>
        <v>592.38742499999989</v>
      </c>
      <c r="F29" s="4">
        <f>+E29*(1+$M$5)</f>
        <v>613.12098487499986</v>
      </c>
      <c r="G29" s="4">
        <f>+F29*(1+$M$5)</f>
        <v>634.58021934562476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ht="17.5" x14ac:dyDescent="0.35">
      <c r="B30" s="3" t="s">
        <v>1</v>
      </c>
      <c r="C30" s="3" t="s">
        <v>0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x14ac:dyDescent="0.35">
      <c r="A31" s="8" t="s">
        <v>7</v>
      </c>
      <c r="B31" s="7"/>
      <c r="C31" s="6"/>
      <c r="D31" s="6"/>
      <c r="E31" s="6"/>
      <c r="F31" s="6"/>
      <c r="G31" s="6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x14ac:dyDescent="0.35">
      <c r="A32" t="s">
        <v>6</v>
      </c>
      <c r="B32" s="5">
        <v>55054</v>
      </c>
      <c r="C32" s="4">
        <f t="shared" ref="C32:G35" si="2">+B32*(1+$M$5)</f>
        <v>56980.889999999992</v>
      </c>
      <c r="D32" s="4">
        <f t="shared" si="2"/>
        <v>58975.22114999999</v>
      </c>
      <c r="E32" s="4">
        <f t="shared" si="2"/>
        <v>61039.353890249986</v>
      </c>
      <c r="F32" s="4">
        <f t="shared" si="2"/>
        <v>63175.731276408733</v>
      </c>
      <c r="G32" s="4">
        <f t="shared" si="2"/>
        <v>65386.881871083031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x14ac:dyDescent="0.35">
      <c r="A33" t="s">
        <v>5</v>
      </c>
      <c r="B33" s="5">
        <v>53610</v>
      </c>
      <c r="C33" s="4">
        <f t="shared" si="2"/>
        <v>55486.35</v>
      </c>
      <c r="D33" s="4">
        <f t="shared" si="2"/>
        <v>57428.372249999993</v>
      </c>
      <c r="E33" s="4">
        <f t="shared" si="2"/>
        <v>59438.365278749989</v>
      </c>
      <c r="F33" s="4">
        <f t="shared" si="2"/>
        <v>61518.70806350623</v>
      </c>
      <c r="G33" s="4">
        <f t="shared" si="2"/>
        <v>63671.862845728945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x14ac:dyDescent="0.35">
      <c r="A34" t="s">
        <v>4</v>
      </c>
      <c r="B34" s="5">
        <v>52670</v>
      </c>
      <c r="C34" s="4">
        <f t="shared" si="2"/>
        <v>54513.45</v>
      </c>
      <c r="D34" s="4">
        <f t="shared" si="2"/>
        <v>56421.42074999999</v>
      </c>
      <c r="E34" s="4">
        <f t="shared" si="2"/>
        <v>58396.170476249987</v>
      </c>
      <c r="F34" s="4">
        <f t="shared" si="2"/>
        <v>60440.036442918732</v>
      </c>
      <c r="G34" s="4">
        <f t="shared" si="2"/>
        <v>62555.437718420886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x14ac:dyDescent="0.35">
      <c r="A35" t="s">
        <v>3</v>
      </c>
      <c r="B35" s="5">
        <v>51518</v>
      </c>
      <c r="C35" s="4">
        <f t="shared" si="2"/>
        <v>53321.13</v>
      </c>
      <c r="D35" s="4">
        <f t="shared" si="2"/>
        <v>55187.369549999996</v>
      </c>
      <c r="E35" s="4">
        <f t="shared" si="2"/>
        <v>57118.927484249994</v>
      </c>
      <c r="F35" s="4">
        <f t="shared" si="2"/>
        <v>59118.089946198743</v>
      </c>
      <c r="G35" s="4">
        <f t="shared" si="2"/>
        <v>61187.223094315697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x14ac:dyDescent="0.35">
      <c r="A36" t="s">
        <v>2</v>
      </c>
      <c r="B36" s="5">
        <v>475</v>
      </c>
      <c r="C36" s="5">
        <v>493</v>
      </c>
      <c r="D36" s="4">
        <f>+C36*(1+$M$5)</f>
        <v>510.25499999999994</v>
      </c>
      <c r="E36" s="4">
        <f>+D36*(1+$M$5)</f>
        <v>528.11392499999988</v>
      </c>
      <c r="F36" s="4">
        <f>+E36*(1+$M$5)</f>
        <v>546.59791237499985</v>
      </c>
      <c r="G36" s="4">
        <f>+F36*(1+$M$5)</f>
        <v>565.72883930812475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ht="17.5" x14ac:dyDescent="0.35">
      <c r="B37" s="3" t="s">
        <v>1</v>
      </c>
      <c r="C37" s="3" t="s">
        <v>0</v>
      </c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 ht="18.5" x14ac:dyDescent="0.45">
      <c r="F38" s="2"/>
      <c r="G38" s="2"/>
      <c r="H38" s="2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 ht="18.5" x14ac:dyDescent="0.45">
      <c r="F39" s="2"/>
      <c r="G39" s="2"/>
      <c r="H39" s="2"/>
      <c r="I39" s="2"/>
      <c r="J39" s="2"/>
      <c r="K39" s="2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 ht="18.5" x14ac:dyDescent="0.45">
      <c r="F40" s="2"/>
      <c r="G40" s="2"/>
      <c r="H40" s="2"/>
      <c r="I40" s="2"/>
      <c r="J40" s="2"/>
      <c r="K40" s="2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 ht="18.5" x14ac:dyDescent="0.45">
      <c r="B41" s="1"/>
      <c r="C41" s="1"/>
      <c r="D41" s="1"/>
      <c r="E41" s="1"/>
      <c r="F41" s="1"/>
      <c r="G41" s="1"/>
      <c r="H41" s="1"/>
      <c r="I41" s="2"/>
      <c r="J41" s="2"/>
      <c r="K41" s="2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 x14ac:dyDescent="0.3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 x14ac:dyDescent="0.3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 x14ac:dyDescent="0.3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 x14ac:dyDescent="0.3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 x14ac:dyDescent="0.3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 x14ac:dyDescent="0.3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 x14ac:dyDescent="0.3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2:29" x14ac:dyDescent="0.3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2:29" x14ac:dyDescent="0.3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2:29" x14ac:dyDescent="0.3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2:29" x14ac:dyDescent="0.3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2:29" x14ac:dyDescent="0.35">
      <c r="I53" s="1"/>
      <c r="J53" s="1"/>
      <c r="K53" s="1"/>
      <c r="L53" s="1"/>
      <c r="M53" s="1"/>
      <c r="N53" s="1"/>
      <c r="O53" s="1"/>
      <c r="P53" s="1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FY26</vt:lpstr>
    </vt:vector>
  </TitlesOfParts>
  <Company>University of Virginia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Fay (fmiller)</dc:creator>
  <cp:lastModifiedBy>Armstrong, Lauren B (Dean's Office)*HS</cp:lastModifiedBy>
  <dcterms:created xsi:type="dcterms:W3CDTF">2025-02-19T19:33:00Z</dcterms:created>
  <dcterms:modified xsi:type="dcterms:W3CDTF">2025-02-19T23:45:54Z</dcterms:modified>
</cp:coreProperties>
</file>